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42b637f670fded/UFSCAR/UFSCAR 23/PROAP 23/"/>
    </mc:Choice>
  </mc:AlternateContent>
  <xr:revisionPtr revIDLastSave="588" documentId="8_{A30D14B4-8A96-492D-BBB9-A079CBFC6095}" xr6:coauthVersionLast="47" xr6:coauthVersionMax="47" xr10:uidLastSave="{400C9F41-CB73-4D75-81F1-D07D1A16E273}"/>
  <bookViews>
    <workbookView xWindow="-120" yWindow="-120" windowWidth="29040" windowHeight="15840" activeTab="2" xr2:uid="{00000000-000D-0000-FFFF-FFFF00000000}"/>
  </bookViews>
  <sheets>
    <sheet name="PROAP 23" sheetId="8" r:id="rId1"/>
    <sheet name="DISTRIBUIÇÃO VALORES" sheetId="3" r:id="rId2"/>
    <sheet name="VALORES ATIVIDADES" sheetId="11" r:id="rId3"/>
    <sheet name="Planilha6" sheetId="9" state="hidden" r:id="rId4"/>
    <sheet name="Planilha7" sheetId="10" state="hidden" r:id="rId5"/>
    <sheet name="Planilha1" sheetId="4" state="hidden" r:id="rId6"/>
    <sheet name="Planilha4" sheetId="7" state="hidden" r:id="rId7"/>
    <sheet name="Plan2" sheetId="2" state="hidden" r:id="rId8"/>
  </sheets>
  <definedNames>
    <definedName name="_xlnm.Print_Area" localSheetId="1">'DISTRIBUIÇÃO VALORES'!$A$1:$D$40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1" l="1"/>
  <c r="F11" i="11" s="1"/>
  <c r="F12" i="11" l="1"/>
  <c r="D41" i="8" l="1"/>
  <c r="D42" i="8"/>
  <c r="C56" i="2"/>
  <c r="E53" i="2"/>
  <c r="D43" i="8" l="1"/>
  <c r="D56" i="2"/>
</calcChain>
</file>

<file path=xl/sharedStrings.xml><?xml version="1.0" encoding="utf-8"?>
<sst xmlns="http://schemas.openxmlformats.org/spreadsheetml/2006/main" count="285" uniqueCount="139">
  <si>
    <t>ITENS FINANCIÁVEIS (conforme Artigo 7° da Portaria Capes 156/2014)</t>
  </si>
  <si>
    <t>Custeio (R$)</t>
  </si>
  <si>
    <t>DESCRIÇÃO DAS ATIVIDADES</t>
  </si>
  <si>
    <t>PROAP</t>
  </si>
  <si>
    <t>Manutenção de equipamentos.</t>
  </si>
  <si>
    <t>Manutenção e funcionamento de laboratório de ensino e pesquisa.</t>
  </si>
  <si>
    <t>Serviços e taxas relacionados à importação.</t>
  </si>
  <si>
    <t>Participação em cursos e treinamentos em técnicas de laboratório e utilização de equipamentos.</t>
  </si>
  <si>
    <t>Manutenção do acervo de periódicos, desde que não contemplados no Portal de Periódicos da Capes.</t>
  </si>
  <si>
    <t>Participação de alunos em cursos ou disciplinas em outro PPG, desde que estejam relacionados às suas dissertações e teses.</t>
  </si>
  <si>
    <t>Aquisição e manutenção de tecnologias em informática e da informação caracterizadas como custeio, conforme disposto no artigo 6º.</t>
  </si>
  <si>
    <t>Total</t>
  </si>
  <si>
    <t>Produção, revisão, tradução, editoração, confecção e publicação de conteúdos científico-acadêmicos e de divulgação das atividades desenvolvidas no âmbito dos PPGs 39 20 18 36</t>
  </si>
  <si>
    <t>Participação de professores, pesquisadores e alunos em atividades de intercambio e parcerias entre PPGs e instituições formalmente associados. 18 20 36 14 33</t>
  </si>
  <si>
    <t xml:space="preserve">Participação de convidados externos em atividades científico-acadêmicas no país. </t>
  </si>
  <si>
    <t>alínea 339039 (Serviços de terceiros - pessoa jurídica)</t>
  </si>
  <si>
    <t>alínea 339030 (Material de consumo)</t>
  </si>
  <si>
    <t>alínea 339018 (Auxílio Financeiro a estudante)</t>
  </si>
  <si>
    <t>alínea 339020 (Auxílio Financeiro a pesquisador)</t>
  </si>
  <si>
    <t>alínea 339036 (Serviços de terceiros - pessoa física)</t>
  </si>
  <si>
    <t>alínea 339147 (contribuição previdenciária - 20% do valor acima - pessoa física)</t>
  </si>
  <si>
    <t xml:space="preserve">Apoio à realização de eventos científico-acadêmicos no país. </t>
  </si>
  <si>
    <t xml:space="preserve">Participação de professores, pesquisadores e alunos em atividades e eventos científico-acadêmicos no país e no exterior.  </t>
  </si>
  <si>
    <t>alínea 339033 (passagens e despesas de locomoção) - carro oficial</t>
  </si>
  <si>
    <t>alínea 339033-01 (passagens e despesas de locomoção) - passagem nacional</t>
  </si>
  <si>
    <t>alínea 339033-02 (passagens e despesas de locomoção) - passagem internacional</t>
  </si>
  <si>
    <t>alínea 339036 (Diárias a colaboradores eventuais)</t>
  </si>
  <si>
    <t xml:space="preserve">alínea 339039 (Serviços de terceiros - pessoa jurídica) - hotel </t>
  </si>
  <si>
    <t>NOME PPG</t>
  </si>
  <si>
    <t>VALOR CONCEDIDO 2023 (R$)</t>
  </si>
  <si>
    <t>ECOLOGIA E RECURSOS NATURAIS</t>
  </si>
  <si>
    <t>MATEMÁTICA</t>
  </si>
  <si>
    <t>CIÊNCIA DA COMPUTAÇÃO</t>
  </si>
  <si>
    <t>FILOSOFIA</t>
  </si>
  <si>
    <t>FÍSICA</t>
  </si>
  <si>
    <t>GENÉTICA EVOLUTIVA E BIOLOGIA MOLECULAR</t>
  </si>
  <si>
    <t>ENGENHARIA DE PRODUÇÃO</t>
  </si>
  <si>
    <t>ENGENHARIA URBANA</t>
  </si>
  <si>
    <t>ENGENHARIA CIVIL</t>
  </si>
  <si>
    <t>BIOTECNOLOGIA</t>
  </si>
  <si>
    <t>LINGUÍSTICA</t>
  </si>
  <si>
    <t>AGROECOLOGIA E DESENVOLVIMENTO RURAL</t>
  </si>
  <si>
    <t>ANTROPOLOGIA SOCIAL</t>
  </si>
  <si>
    <t>CIENCIA POLITICA</t>
  </si>
  <si>
    <t>CIÊNCIA, TECNOLOGIA E SOCIEDADE</t>
  </si>
  <si>
    <t>ENFERMAGEM</t>
  </si>
  <si>
    <t>IMAGEM E SOM</t>
  </si>
  <si>
    <t>CIÊNCIA DOS MATERIAIS</t>
  </si>
  <si>
    <t>AGRICULTURA E AMBIENTE</t>
  </si>
  <si>
    <t>ECONOMIA</t>
  </si>
  <si>
    <t>TERAPIA OCUPACIONAL</t>
  </si>
  <si>
    <t>ESTUDOS DE LITERATURA</t>
  </si>
  <si>
    <t xml:space="preserve"> BIOTECNOLOGIA E MONITORAMENTO AMBIENTAL</t>
  </si>
  <si>
    <t>EDUCAÇÃO</t>
  </si>
  <si>
    <t>CIÊNCIAS AMBIENTAIS</t>
  </si>
  <si>
    <t>PLANEJAMENTO E USO DE RECURSOS RENOVÁVEIS</t>
  </si>
  <si>
    <t>PRODUÇÃO VEGETAL E BIOPROCESSOS ASSOCIADOS</t>
  </si>
  <si>
    <t>CIÊNCIA DA INFORMAÇÃO</t>
  </si>
  <si>
    <t>GERONTOLOGIA</t>
  </si>
  <si>
    <t>EDUCAÇÃO EM CIÊNCIAS E MATEMÁTICA</t>
  </si>
  <si>
    <t>GEOGRAFIA</t>
  </si>
  <si>
    <t>ENGENHARIA ELÉTRICA</t>
  </si>
  <si>
    <t>ENGENHARIA MECÂNICA</t>
  </si>
  <si>
    <t xml:space="preserve">ESTUDOS DA CONDIÇÃO HUMANA </t>
  </si>
  <si>
    <t>ADMINISTRAÇÃO</t>
  </si>
  <si>
    <t>PRÓ-REITORIA</t>
  </si>
  <si>
    <t>CIÊNCIA DA COMPUTAÇÃO (SOROCABA)</t>
  </si>
  <si>
    <t>Art. 10 Será vedado o recebimento concomitante de diárias e auxílio
financeiro para o custeio de despesas com hospedagem, alimentação e
locomoção urbana.</t>
  </si>
  <si>
    <t>Valor inicial</t>
  </si>
  <si>
    <t>Verificação</t>
  </si>
  <si>
    <t>Programa de Pós-graduação (selecione abaixo)</t>
  </si>
  <si>
    <t>alínea 339014 (Diárias)</t>
  </si>
  <si>
    <t>sem efeito</t>
  </si>
  <si>
    <t xml:space="preserve">Manutenção de equipamentos. </t>
  </si>
  <si>
    <t>Tipo</t>
  </si>
  <si>
    <t>alínea</t>
  </si>
  <si>
    <t xml:space="preserve">Produção, revisão, tradução, editoração, confecção e publicação de conteúdos científico-acadêmicos e de divulgação das atividades desenvolvidas no âmbito dos PPGs </t>
  </si>
  <si>
    <t>Alínea</t>
  </si>
  <si>
    <t>Manutenção de equipamentos</t>
  </si>
  <si>
    <t>Serviços e taxas relacionados à importação</t>
  </si>
  <si>
    <t>Participação em cursos e treinamentos em técnicas de laboratório e utilização de equipamentos</t>
  </si>
  <si>
    <t>Manutenção do acervo de periódicos, desde que não contemplados no Portal de Periódicos da Capes</t>
  </si>
  <si>
    <t>Apoio à realização de eventos científico-acadêmicos no país</t>
  </si>
  <si>
    <t>Participação de professores, pesquisadores e alunos em atividades e eventos científico-acadêmicos no país e no exterior</t>
  </si>
  <si>
    <t xml:space="preserve">Participação de convidados externos em atividades científico-acadêmicas no país </t>
  </si>
  <si>
    <t>Participação de professores, pesquisadores e alunos em atividades de intercambio e parcerias entre PPGs e instituições formalmente associados</t>
  </si>
  <si>
    <t>Participação de alunos em cursos ou disciplinas em outro PPG, desde que estejam relacionados às suas dissertações e tese</t>
  </si>
  <si>
    <t>Aquisição e manutenção de tecnologias em informática e da informação caracterizadas como custeio, conforme disposto no artigo 6º</t>
  </si>
  <si>
    <t>alínea 339147 (contribuição previdenciária - 20% do valor pessoa física)</t>
  </si>
  <si>
    <t>Manutenção e funcionamento de laboratório de ensino e pesquisa</t>
  </si>
  <si>
    <t>alínea 339039 (Serviços de terceiros - pessoa jurídica) - hotel</t>
  </si>
  <si>
    <t>a) Art. 10 Será vedado o recebimento concomitante de diárias e auxílio financeiro para o custeio de despesas com hospedagem, alimentação e locomoção urbana.</t>
  </si>
  <si>
    <t xml:space="preserve">Observações:
</t>
  </si>
  <si>
    <t>b) Diárias a colaboradores eventuais: Registra o valor das despesas com diárias, no país, pagas a prestadores de serviços para a administração pública, exceto a servidores públicos estatutários ou celetistas.</t>
  </si>
  <si>
    <t xml:space="preserve">c) Após a distribuição nas alíneas, não será possível a mudança. </t>
  </si>
  <si>
    <t>d) alíneas que não viram o ano: diárias, valores não empenhados em material de consumo (alínea 339030) e em serviços de terceiros - pessoa jurídica (alínea 339039)</t>
  </si>
  <si>
    <t>Valor (R$)</t>
  </si>
  <si>
    <t>Tabela distribuição de alíneas PROAP / 23 - APÓS O ENVIO, NÃO SERÁ POSSÍVEL A MUDANÇA DE ALÍNEAS</t>
  </si>
  <si>
    <t>Total concedido pela CAPES</t>
  </si>
  <si>
    <t>Total da alíneas</t>
  </si>
  <si>
    <t>Rótulos de Linha</t>
  </si>
  <si>
    <t>Total Geral</t>
  </si>
  <si>
    <t>Soma de Valor (R$)</t>
  </si>
  <si>
    <t>Enviar as informações até o dia 5/5/23</t>
  </si>
  <si>
    <t>Nome do Programa de Pós-Graduação
(preencher somente este campo)</t>
  </si>
  <si>
    <t>e) dessa forma, se o PPG alocou em diárias, deverá ser utilizada até o dia 27/10/23 (mesmo que a viagem seja para uma data posterior: até a chegada do novo PROAP/24)</t>
  </si>
  <si>
    <t>https://www.thehillhoteis.com.br/</t>
  </si>
  <si>
    <t>Valor Km rodado</t>
  </si>
  <si>
    <t>Apartamento Individual, com café da manhã</t>
  </si>
  <si>
    <t>Carro</t>
  </si>
  <si>
    <t>Apartamento Individual + 1 refeição (almoço ou janta)</t>
  </si>
  <si>
    <t>Van</t>
  </si>
  <si>
    <t>Apartamento Individual, com café da manhã + Pensão completa</t>
  </si>
  <si>
    <t>Apartamento duplo, com café da manhã</t>
  </si>
  <si>
    <t>Km</t>
  </si>
  <si>
    <t>Apartamento duplo + 1 refeição (almoço ou janta)</t>
  </si>
  <si>
    <t>Cálculo</t>
  </si>
  <si>
    <t>Apartamento duplo, com café da manhã + Pensão completa</t>
  </si>
  <si>
    <t>x2</t>
  </si>
  <si>
    <t>x4</t>
  </si>
  <si>
    <t>SC</t>
  </si>
  <si>
    <t>GRU</t>
  </si>
  <si>
    <t>VCP</t>
  </si>
  <si>
    <t>CGH</t>
  </si>
  <si>
    <t>SP (CENTRO)</t>
  </si>
  <si>
    <t>CAMPINAS</t>
  </si>
  <si>
    <t>254 Km</t>
  </si>
  <si>
    <t>156 Km</t>
  </si>
  <si>
    <t>242 Km</t>
  </si>
  <si>
    <t>235 Km</t>
  </si>
  <si>
    <t>143 Km</t>
  </si>
  <si>
    <t>Origem</t>
  </si>
  <si>
    <t>Destino</t>
  </si>
  <si>
    <t>Distância</t>
  </si>
  <si>
    <t>Valor</t>
  </si>
  <si>
    <t>Lembrando que o carro sai de São Carlos, ou seja, se vai pegar uma pessoa em Campinas, temos que calcular a ida do Carro para buscar e a voltar para trazer a pessoa até a UFSCAR</t>
  </si>
  <si>
    <t>CARRO OFICIAL</t>
  </si>
  <si>
    <t>f) para saber os valores de alguns serviços e diárias consultar as abas "VALORES DE ATIVIDADES" e também no arquivo "CÁLCULO DAS DIÁRIAS"</t>
  </si>
  <si>
    <t>HOTEL THE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</si>
</sst>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164" fontId="2" fillId="0" borderId="6" xfId="1" applyFont="1" applyBorder="1" applyAlignment="1" applyProtection="1">
      <alignment horizontal="right" vertical="center" wrapText="1"/>
      <protection locked="0"/>
    </xf>
    <xf numFmtId="164" fontId="2" fillId="0" borderId="7" xfId="1" applyFont="1" applyBorder="1" applyAlignment="1" applyProtection="1">
      <alignment horizontal="right" vertical="center" wrapText="1"/>
      <protection locked="0"/>
    </xf>
    <xf numFmtId="164" fontId="2" fillId="0" borderId="8" xfId="1" applyFont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2" fillId="0" borderId="1" xfId="1" applyFont="1" applyBorder="1" applyAlignment="1" applyProtection="1">
      <alignment horizontal="right" vertical="center" wrapText="1"/>
    </xf>
    <xf numFmtId="0" fontId="0" fillId="0" borderId="14" xfId="0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0" applyNumberFormat="1"/>
    <xf numFmtId="0" fontId="4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43" fontId="10" fillId="9" borderId="0" xfId="0" applyNumberFormat="1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43" fontId="10" fillId="9" borderId="0" xfId="0" applyNumberFormat="1" applyFont="1" applyFill="1" applyAlignment="1">
      <alignment horizontal="right" vertical="center"/>
    </xf>
    <xf numFmtId="0" fontId="14" fillId="9" borderId="0" xfId="0" applyFont="1" applyFill="1" applyAlignment="1">
      <alignment horizontal="center" vertical="center"/>
    </xf>
    <xf numFmtId="164" fontId="8" fillId="7" borderId="17" xfId="1" applyFont="1" applyFill="1" applyBorder="1" applyAlignment="1">
      <alignment vertical="center"/>
    </xf>
    <xf numFmtId="164" fontId="0" fillId="0" borderId="15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2" applyNumberFormat="1" applyFont="1"/>
    <xf numFmtId="43" fontId="10" fillId="0" borderId="0" xfId="0" applyNumberFormat="1" applyFont="1" applyAlignment="1" applyProtection="1">
      <alignment horizontal="center" vertical="center"/>
      <protection locked="0"/>
    </xf>
    <xf numFmtId="0" fontId="10" fillId="9" borderId="0" xfId="0" applyFont="1" applyFill="1" applyAlignment="1" applyProtection="1">
      <alignment horizontal="center" vertical="center" wrapText="1"/>
      <protection locked="0"/>
    </xf>
    <xf numFmtId="0" fontId="15" fillId="8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0" xfId="0" applyNumberFormat="1"/>
    <xf numFmtId="0" fontId="0" fillId="4" borderId="15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7" fillId="4" borderId="0" xfId="0" applyFont="1" applyFill="1" applyAlignment="1">
      <alignment horizontal="center"/>
    </xf>
    <xf numFmtId="0" fontId="2" fillId="3" borderId="9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4" formatCode="#,##0.00"/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3703320</xdr:colOff>
      <xdr:row>39</xdr:row>
      <xdr:rowOff>106680</xdr:rowOff>
    </xdr:from>
    <xdr:to>
      <xdr:col>2</xdr:col>
      <xdr:colOff>4267200</xdr:colOff>
      <xdr:row>39</xdr:row>
      <xdr:rowOff>342900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B345456E-4025-4B19-C5D4-C561644FB563}"/>
            </a:ext>
          </a:extLst>
        </xdr:cNvPr>
        <xdr:cNvSpPr/>
      </xdr:nvSpPr>
      <xdr:spPr>
        <a:xfrm>
          <a:off x="11079480" y="17343120"/>
          <a:ext cx="563880" cy="23622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152400</xdr:rowOff>
    </xdr:from>
    <xdr:to>
      <xdr:col>26</xdr:col>
      <xdr:colOff>84394</xdr:colOff>
      <xdr:row>26</xdr:row>
      <xdr:rowOff>170759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10BFFC1-BAD8-93AA-9CCC-2D3A53913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6925" y="152400"/>
          <a:ext cx="10647619" cy="552380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o Yamamura" refreshedDate="45043.356593518518" createdVersion="8" refreshedVersion="8" minRefreshableVersion="3" recordCount="34" xr:uid="{EC94EEAC-BE64-424C-B367-B5FEB1B6BAA9}">
  <cacheSource type="worksheet">
    <worksheetSource name="Tabela6"/>
  </cacheSource>
  <cacheFields count="3">
    <cacheField name="Tipo" numFmtId="0">
      <sharedItems count="10">
        <s v="Manutenção de equipamentos. "/>
        <s v="Manutenção e funcionamento de laboratório de ensino e pesquisa"/>
        <s v="Produção, revisão, tradução, editoração, confecção e publicação de conteúdos científico-acadêmicos e de divulgação das atividades desenvolvidas no âmbito dos PPGs "/>
        <s v="Manutenção do acervo de periódicos, desde que não contemplados no Portal de Periódicos da Capes"/>
        <s v="Apoio à realização de eventos científico-acadêmicos no país"/>
        <s v="Participação de professores, pesquisadores e alunos em atividades e eventos científico-acadêmicos no país e no exterior"/>
        <s v="Participação de convidados externos em atividades científico-acadêmicas no país "/>
        <s v="Participação de professores, pesquisadores e alunos em atividades de intercambio e parcerias entre PPGs e instituições formalmente associados"/>
        <s v="Participação de alunos em cursos ou disciplinas em outro PPG, desde que estejam relacionados às suas dissertações e tese"/>
        <s v="Aquisição e manutenção de tecnologias em informática e da informação caracterizadas como custeio, conforme disposto no artigo 6º"/>
      </sharedItems>
    </cacheField>
    <cacheField name="Alínea" numFmtId="0">
      <sharedItems count="12">
        <s v="alínea 339039 (Serviços de terceiros - pessoa jurídica)"/>
        <s v="alínea 339030 (Material de consumo)"/>
        <s v="alínea 339018 (Auxílio Financeiro a estudante)"/>
        <s v="alínea 339020 (Auxílio Financeiro a pesquisador)"/>
        <s v="alínea 339036 (Serviços de terceiros - pessoa física)"/>
        <s v="alínea 339147 (contribuição previdenciária - 20% do valor pessoa física)"/>
        <s v="alínea 339014 (Diárias)"/>
        <s v="alínea 339033 (passagens e despesas de locomoção) - carro oficial"/>
        <s v="alínea 339033-01 (passagens e despesas de locomoção) - passagem nacional"/>
        <s v="alínea 339033-02 (passagens e despesas de locomoção) - passagem internacional"/>
        <s v="alínea 339036 (Diárias a colaboradores eventuais)"/>
        <s v="alínea 339039 (Serviços de terceiros - pessoa jurídica) - hotel"/>
      </sharedItems>
    </cacheField>
    <cacheField name="Valor (R$)" numFmtId="43">
      <sharedItems containsString="0" containsBlank="1" containsNumber="1" containsInteger="1" minValue="200" maxValue="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x v="0"/>
    <x v="0"/>
    <n v="200"/>
  </r>
  <r>
    <x v="1"/>
    <x v="0"/>
    <n v="500"/>
  </r>
  <r>
    <x v="1"/>
    <x v="1"/>
    <n v="700"/>
  </r>
  <r>
    <x v="2"/>
    <x v="2"/>
    <m/>
  </r>
  <r>
    <x v="2"/>
    <x v="3"/>
    <m/>
  </r>
  <r>
    <x v="2"/>
    <x v="0"/>
    <m/>
  </r>
  <r>
    <x v="2"/>
    <x v="4"/>
    <m/>
  </r>
  <r>
    <x v="2"/>
    <x v="5"/>
    <m/>
  </r>
  <r>
    <x v="3"/>
    <x v="0"/>
    <m/>
  </r>
  <r>
    <x v="4"/>
    <x v="0"/>
    <m/>
  </r>
  <r>
    <x v="4"/>
    <x v="4"/>
    <m/>
  </r>
  <r>
    <x v="4"/>
    <x v="5"/>
    <m/>
  </r>
  <r>
    <x v="5"/>
    <x v="2"/>
    <m/>
  </r>
  <r>
    <x v="5"/>
    <x v="3"/>
    <m/>
  </r>
  <r>
    <x v="5"/>
    <x v="6"/>
    <m/>
  </r>
  <r>
    <x v="5"/>
    <x v="7"/>
    <m/>
  </r>
  <r>
    <x v="5"/>
    <x v="8"/>
    <m/>
  </r>
  <r>
    <x v="5"/>
    <x v="9"/>
    <m/>
  </r>
  <r>
    <x v="6"/>
    <x v="6"/>
    <m/>
  </r>
  <r>
    <x v="6"/>
    <x v="10"/>
    <m/>
  </r>
  <r>
    <x v="6"/>
    <x v="7"/>
    <m/>
  </r>
  <r>
    <x v="6"/>
    <x v="8"/>
    <m/>
  </r>
  <r>
    <x v="6"/>
    <x v="9"/>
    <m/>
  </r>
  <r>
    <x v="6"/>
    <x v="11"/>
    <m/>
  </r>
  <r>
    <x v="7"/>
    <x v="2"/>
    <m/>
  </r>
  <r>
    <x v="7"/>
    <x v="3"/>
    <m/>
  </r>
  <r>
    <x v="7"/>
    <x v="6"/>
    <m/>
  </r>
  <r>
    <x v="7"/>
    <x v="7"/>
    <m/>
  </r>
  <r>
    <x v="7"/>
    <x v="8"/>
    <m/>
  </r>
  <r>
    <x v="7"/>
    <x v="9"/>
    <m/>
  </r>
  <r>
    <x v="8"/>
    <x v="2"/>
    <m/>
  </r>
  <r>
    <x v="8"/>
    <x v="3"/>
    <m/>
  </r>
  <r>
    <x v="9"/>
    <x v="0"/>
    <m/>
  </r>
  <r>
    <x v="9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3B149B-BAC0-40C1-B49C-E52DEDA28E4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6" firstHeaderRow="1" firstDataRow="1" firstDataCol="1"/>
  <pivotFields count="3">
    <pivotField showAll="0"/>
    <pivotField axis="axisRow" showAll="0">
      <items count="13">
        <item x="6"/>
        <item x="2"/>
        <item x="3"/>
        <item x="1"/>
        <item x="7"/>
        <item x="8"/>
        <item x="9"/>
        <item x="10"/>
        <item x="4"/>
        <item x="0"/>
        <item x="11"/>
        <item x="5"/>
        <item t="default"/>
      </items>
    </pivotField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Valor (R$)" fld="2" baseField="1" baseItem="0" numFmtId="43"/>
  </dataFields>
  <formats count="2">
    <format dxfId="11">
      <pivotArea outline="0" collapsedLevelsAreSubtotals="1" fieldPosition="0"/>
    </format>
    <format dxfId="1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51358D-406B-4088-9B94-B3EF75F2BE3D}" name="Tabela dinâ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4" firstHeaderRow="1" firstDataRow="1" firstDataCol="1"/>
  <pivotFields count="3">
    <pivotField axis="axisRow" showAll="0">
      <items count="11">
        <item x="4"/>
        <item x="9"/>
        <item x="0"/>
        <item x="3"/>
        <item x="1"/>
        <item x="8"/>
        <item x="6"/>
        <item x="7"/>
        <item x="5"/>
        <item x="2"/>
        <item t="default"/>
      </items>
    </pivotField>
    <pivotField showAll="0"/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oma de Valor (R$)" fld="2" baseField="0" baseItem="0" numFmtId="43"/>
  </dataFields>
  <formats count="2">
    <format dxfId="9">
      <pivotArea outline="0" collapsedLevelsAreSubtotals="1" fieldPosition="0"/>
    </format>
    <format dxfId="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FD5C4E-9927-41B0-B574-5A4E0DB97EB9}" name="Tabela6" displayName="Tabela6" ref="B4:D38" totalsRowShown="0" headerRowDxfId="25" dataDxfId="24">
  <autoFilter ref="B4:D38" xr:uid="{F4FD5C4E-9927-41B0-B574-5A4E0DB97EB9}"/>
  <tableColumns count="3">
    <tableColumn id="1" xr3:uid="{A3BFE96C-9189-48D5-A32C-C44280631D98}" name="Tipo" dataDxfId="23"/>
    <tableColumn id="2" xr3:uid="{93CB0728-7B4E-4B48-91EB-1C52CC1FEB63}" name="Alínea" dataDxfId="22"/>
    <tableColumn id="3" xr3:uid="{5A6DD61E-FAEB-4804-B65C-125FF22EA613}" name="Valor (R$)" dataDxfId="21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5D4643-62DC-4FC8-9976-60CBC30E1C12}" name="Tabela1" displayName="Tabela1" ref="B2:C40" totalsRowShown="0" headerRowDxfId="20" headerRowBorderDxfId="19" tableBorderDxfId="18" totalsRowBorderDxfId="17">
  <autoFilter ref="B2:C40" xr:uid="{E35D4643-62DC-4FC8-9976-60CBC30E1C12}"/>
  <tableColumns count="2">
    <tableColumn id="1" xr3:uid="{21434447-618A-4916-9796-A3A223E3BD4E}" name="NOME PPG" dataDxfId="16"/>
    <tableColumn id="2" xr3:uid="{D5782281-D51E-4CB0-991B-12E2246A8B54}" name="VALOR CONCEDIDO 2023 (R$)" dataDxfId="15" dataCellStyle="Vírgula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23C915-75A9-4BD9-AC23-1BC401025B7F}" name="Tabela13" displayName="Tabela13" ref="B5:C11" totalsRowShown="0">
  <autoFilter ref="B5:C11" xr:uid="{8E23C915-75A9-4BD9-AC23-1BC401025B7F}"/>
  <tableColumns count="2">
    <tableColumn id="1" xr3:uid="{A43166AC-DCA2-4425-8FD6-E3560C4A341D}" name="Tipo"/>
    <tableColumn id="2" xr3:uid="{F81A4AC9-C3AE-4DEF-A77C-2396E0F67F57}" name="Valor (R$)" dataDxfId="14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1D4281-DDAA-4959-B31C-F576CB1670D8}" name="Tabela8" displayName="Tabela8" ref="E5:F7" totalsRowShown="0">
  <autoFilter ref="E5:F7" xr:uid="{0E1D4281-DDAA-4959-B31C-F576CB1670D8}"/>
  <tableColumns count="2">
    <tableColumn id="1" xr3:uid="{D4C92FE6-D303-44B1-B4E3-7A0AFD8A56D9}" name="Tipo"/>
    <tableColumn id="2" xr3:uid="{1CCC924D-21D4-4792-ACC5-2F00F2184190}" name="Valor Km rodado" dataDxfId="13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13FE47D-EDFE-44D4-A963-7BDBA62B396D}" name="Tabela7" displayName="Tabela7" ref="E14:H19" totalsRowShown="0">
  <autoFilter ref="E14:H19" xr:uid="{F13FE47D-EDFE-44D4-A963-7BDBA62B396D}"/>
  <tableColumns count="4">
    <tableColumn id="1" xr3:uid="{EE7E4071-77E7-482D-8D7C-19E7CEA86BED}" name="Origem"/>
    <tableColumn id="2" xr3:uid="{52547CD8-F5BC-454B-9146-9558C7DB21CF}" name="Destino"/>
    <tableColumn id="3" xr3:uid="{1BE75365-8C54-4634-AD41-DCF5A6640BDD}" name="Distância"/>
    <tableColumn id="4" xr3:uid="{E00036E6-4C1D-42F3-855E-FE34FF55DFDC}" name="Valor" dataDxfId="12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20A175-B2CB-4609-B9B3-6D785E595ABC}" name="Tabela3" displayName="Tabela3" ref="B3:B15" totalsRowShown="0" headerRowDxfId="7" dataDxfId="6">
  <autoFilter ref="B3:B15" xr:uid="{9720A175-B2CB-4609-B9B3-6D785E595ABC}"/>
  <tableColumns count="1">
    <tableColumn id="1" xr3:uid="{069D977B-91B7-41A0-B517-76D4048E09BF}" name="Tipo" dataDxfId="5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0E668B-ADB8-49B7-84A1-7FBA2F2EE715}" name="Tabela4" displayName="Tabela4" ref="D3:D15" totalsRowShown="0" headerRowDxfId="4" dataDxfId="3">
  <autoFilter ref="D3:D15" xr:uid="{E90E668B-ADB8-49B7-84A1-7FBA2F2EE715}"/>
  <sortState xmlns:xlrd2="http://schemas.microsoft.com/office/spreadsheetml/2017/richdata2" ref="D4:D15">
    <sortCondition ref="D4:D15"/>
  </sortState>
  <tableColumns count="1">
    <tableColumn id="1" xr3:uid="{F6AAC8AF-0821-4737-9CCE-30C24DA16ED0}" name="alínea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05C4-A4C4-4AD7-8B84-DA7D9714740B}">
  <dimension ref="B2:D51"/>
  <sheetViews>
    <sheetView showGridLines="0" workbookViewId="0">
      <selection activeCell="B54" sqref="B54"/>
    </sheetView>
  </sheetViews>
  <sheetFormatPr defaultColWidth="8.85546875" defaultRowHeight="34.9" customHeight="1" x14ac:dyDescent="0.2"/>
  <cols>
    <col min="1" max="1" width="8.85546875" style="44"/>
    <col min="2" max="2" width="98.7109375" style="48" customWidth="1"/>
    <col min="3" max="3" width="65.140625" style="44" bestFit="1" customWidth="1"/>
    <col min="4" max="4" width="22.5703125" style="43" customWidth="1"/>
    <col min="5" max="16384" width="8.85546875" style="44"/>
  </cols>
  <sheetData>
    <row r="2" spans="2:4" ht="34.9" customHeight="1" x14ac:dyDescent="0.2">
      <c r="B2" s="54" t="s">
        <v>97</v>
      </c>
      <c r="C2" s="54" t="s">
        <v>103</v>
      </c>
    </row>
    <row r="4" spans="2:4" ht="34.9" customHeight="1" x14ac:dyDescent="0.2">
      <c r="B4" s="45" t="s">
        <v>74</v>
      </c>
      <c r="C4" s="43" t="s">
        <v>77</v>
      </c>
      <c r="D4" s="43" t="s">
        <v>96</v>
      </c>
    </row>
    <row r="5" spans="2:4" ht="34.9" customHeight="1" x14ac:dyDescent="0.2">
      <c r="B5" s="46" t="s">
        <v>73</v>
      </c>
      <c r="C5" s="42" t="s">
        <v>15</v>
      </c>
      <c r="D5" s="61"/>
    </row>
    <row r="6" spans="2:4" ht="34.9" customHeight="1" x14ac:dyDescent="0.2">
      <c r="B6" s="46" t="s">
        <v>89</v>
      </c>
      <c r="C6" s="42" t="s">
        <v>15</v>
      </c>
      <c r="D6" s="61"/>
    </row>
    <row r="7" spans="2:4" ht="34.9" customHeight="1" x14ac:dyDescent="0.2">
      <c r="B7" s="46" t="s">
        <v>89</v>
      </c>
      <c r="C7" s="42" t="s">
        <v>16</v>
      </c>
      <c r="D7" s="61"/>
    </row>
    <row r="8" spans="2:4" ht="34.9" customHeight="1" x14ac:dyDescent="0.2">
      <c r="B8" s="47" t="s">
        <v>76</v>
      </c>
      <c r="C8" s="42" t="s">
        <v>17</v>
      </c>
      <c r="D8" s="61"/>
    </row>
    <row r="9" spans="2:4" ht="34.9" customHeight="1" x14ac:dyDescent="0.2">
      <c r="B9" s="47" t="s">
        <v>76</v>
      </c>
      <c r="C9" s="42" t="s">
        <v>18</v>
      </c>
      <c r="D9" s="61"/>
    </row>
    <row r="10" spans="2:4" ht="34.9" customHeight="1" x14ac:dyDescent="0.2">
      <c r="B10" s="47" t="s">
        <v>76</v>
      </c>
      <c r="C10" s="42" t="s">
        <v>15</v>
      </c>
      <c r="D10" s="61"/>
    </row>
    <row r="11" spans="2:4" ht="34.9" customHeight="1" x14ac:dyDescent="0.2">
      <c r="B11" s="47" t="s">
        <v>76</v>
      </c>
      <c r="C11" s="42" t="s">
        <v>19</v>
      </c>
      <c r="D11" s="61"/>
    </row>
    <row r="12" spans="2:4" ht="34.9" customHeight="1" x14ac:dyDescent="0.2">
      <c r="B12" s="47" t="s">
        <v>76</v>
      </c>
      <c r="C12" s="42" t="s">
        <v>88</v>
      </c>
      <c r="D12" s="61"/>
    </row>
    <row r="13" spans="2:4" ht="34.9" customHeight="1" x14ac:dyDescent="0.2">
      <c r="B13" s="47" t="s">
        <v>81</v>
      </c>
      <c r="C13" s="42" t="s">
        <v>15</v>
      </c>
      <c r="D13" s="61"/>
    </row>
    <row r="14" spans="2:4" ht="34.9" customHeight="1" x14ac:dyDescent="0.2">
      <c r="B14" s="46" t="s">
        <v>82</v>
      </c>
      <c r="C14" s="42" t="s">
        <v>15</v>
      </c>
      <c r="D14" s="61"/>
    </row>
    <row r="15" spans="2:4" ht="34.9" customHeight="1" x14ac:dyDescent="0.2">
      <c r="B15" s="46" t="s">
        <v>82</v>
      </c>
      <c r="C15" s="42" t="s">
        <v>19</v>
      </c>
      <c r="D15" s="61"/>
    </row>
    <row r="16" spans="2:4" ht="34.9" customHeight="1" x14ac:dyDescent="0.2">
      <c r="B16" s="46" t="s">
        <v>82</v>
      </c>
      <c r="C16" s="42" t="s">
        <v>88</v>
      </c>
      <c r="D16" s="61"/>
    </row>
    <row r="17" spans="2:4" ht="34.9" customHeight="1" x14ac:dyDescent="0.2">
      <c r="B17" s="46" t="s">
        <v>83</v>
      </c>
      <c r="C17" s="42" t="s">
        <v>17</v>
      </c>
      <c r="D17" s="61"/>
    </row>
    <row r="18" spans="2:4" ht="34.9" customHeight="1" x14ac:dyDescent="0.2">
      <c r="B18" s="46" t="s">
        <v>83</v>
      </c>
      <c r="C18" s="42" t="s">
        <v>18</v>
      </c>
      <c r="D18" s="61"/>
    </row>
    <row r="19" spans="2:4" ht="34.9" customHeight="1" x14ac:dyDescent="0.2">
      <c r="B19" s="46" t="s">
        <v>83</v>
      </c>
      <c r="C19" s="42" t="s">
        <v>71</v>
      </c>
      <c r="D19" s="61"/>
    </row>
    <row r="20" spans="2:4" ht="34.9" customHeight="1" x14ac:dyDescent="0.2">
      <c r="B20" s="46" t="s">
        <v>83</v>
      </c>
      <c r="C20" s="42" t="s">
        <v>23</v>
      </c>
      <c r="D20" s="61"/>
    </row>
    <row r="21" spans="2:4" ht="34.9" customHeight="1" x14ac:dyDescent="0.2">
      <c r="B21" s="46" t="s">
        <v>83</v>
      </c>
      <c r="C21" s="42" t="s">
        <v>24</v>
      </c>
      <c r="D21" s="61"/>
    </row>
    <row r="22" spans="2:4" ht="34.9" customHeight="1" x14ac:dyDescent="0.2">
      <c r="B22" s="46" t="s">
        <v>83</v>
      </c>
      <c r="C22" s="42" t="s">
        <v>25</v>
      </c>
      <c r="D22" s="61"/>
    </row>
    <row r="23" spans="2:4" ht="34.9" customHeight="1" x14ac:dyDescent="0.2">
      <c r="B23" s="46" t="s">
        <v>84</v>
      </c>
      <c r="C23" s="42" t="s">
        <v>71</v>
      </c>
      <c r="D23" s="61"/>
    </row>
    <row r="24" spans="2:4" ht="34.9" customHeight="1" x14ac:dyDescent="0.2">
      <c r="B24" s="46" t="s">
        <v>84</v>
      </c>
      <c r="C24" s="42" t="s">
        <v>26</v>
      </c>
      <c r="D24" s="61"/>
    </row>
    <row r="25" spans="2:4" ht="34.9" customHeight="1" x14ac:dyDescent="0.2">
      <c r="B25" s="46" t="s">
        <v>84</v>
      </c>
      <c r="C25" s="42" t="s">
        <v>23</v>
      </c>
      <c r="D25" s="61"/>
    </row>
    <row r="26" spans="2:4" ht="34.9" customHeight="1" x14ac:dyDescent="0.2">
      <c r="B26" s="46" t="s">
        <v>84</v>
      </c>
      <c r="C26" s="42" t="s">
        <v>24</v>
      </c>
      <c r="D26" s="61"/>
    </row>
    <row r="27" spans="2:4" ht="34.9" customHeight="1" x14ac:dyDescent="0.2">
      <c r="B27" s="46" t="s">
        <v>84</v>
      </c>
      <c r="C27" s="42" t="s">
        <v>25</v>
      </c>
      <c r="D27" s="61"/>
    </row>
    <row r="28" spans="2:4" ht="34.9" customHeight="1" x14ac:dyDescent="0.2">
      <c r="B28" s="46" t="s">
        <v>84</v>
      </c>
      <c r="C28" s="42" t="s">
        <v>90</v>
      </c>
      <c r="D28" s="61"/>
    </row>
    <row r="29" spans="2:4" ht="34.9" customHeight="1" x14ac:dyDescent="0.2">
      <c r="B29" s="47" t="s">
        <v>85</v>
      </c>
      <c r="C29" s="42" t="s">
        <v>17</v>
      </c>
      <c r="D29" s="61"/>
    </row>
    <row r="30" spans="2:4" ht="34.9" customHeight="1" x14ac:dyDescent="0.2">
      <c r="B30" s="47" t="s">
        <v>85</v>
      </c>
      <c r="C30" s="42" t="s">
        <v>18</v>
      </c>
      <c r="D30" s="61"/>
    </row>
    <row r="31" spans="2:4" ht="34.9" customHeight="1" x14ac:dyDescent="0.2">
      <c r="B31" s="47" t="s">
        <v>85</v>
      </c>
      <c r="C31" s="42" t="s">
        <v>71</v>
      </c>
      <c r="D31" s="61"/>
    </row>
    <row r="32" spans="2:4" ht="34.9" customHeight="1" x14ac:dyDescent="0.2">
      <c r="B32" s="47" t="s">
        <v>85</v>
      </c>
      <c r="C32" s="42" t="s">
        <v>23</v>
      </c>
      <c r="D32" s="61"/>
    </row>
    <row r="33" spans="2:4" ht="34.9" customHeight="1" x14ac:dyDescent="0.2">
      <c r="B33" s="47" t="s">
        <v>85</v>
      </c>
      <c r="C33" s="42" t="s">
        <v>24</v>
      </c>
      <c r="D33" s="61"/>
    </row>
    <row r="34" spans="2:4" ht="34.9" customHeight="1" x14ac:dyDescent="0.2">
      <c r="B34" s="47" t="s">
        <v>85</v>
      </c>
      <c r="C34" s="42" t="s">
        <v>25</v>
      </c>
      <c r="D34" s="61"/>
    </row>
    <row r="35" spans="2:4" ht="34.9" customHeight="1" x14ac:dyDescent="0.2">
      <c r="B35" s="47" t="s">
        <v>86</v>
      </c>
      <c r="C35" s="42" t="s">
        <v>17</v>
      </c>
      <c r="D35" s="61"/>
    </row>
    <row r="36" spans="2:4" ht="34.9" customHeight="1" x14ac:dyDescent="0.2">
      <c r="B36" s="46" t="s">
        <v>86</v>
      </c>
      <c r="C36" s="42" t="s">
        <v>18</v>
      </c>
      <c r="D36" s="61"/>
    </row>
    <row r="37" spans="2:4" ht="34.9" customHeight="1" x14ac:dyDescent="0.2">
      <c r="B37" s="47" t="s">
        <v>87</v>
      </c>
      <c r="C37" s="42" t="s">
        <v>15</v>
      </c>
      <c r="D37" s="61"/>
    </row>
    <row r="38" spans="2:4" ht="34.9" customHeight="1" x14ac:dyDescent="0.2">
      <c r="B38" s="47" t="s">
        <v>87</v>
      </c>
      <c r="C38" s="42" t="s">
        <v>16</v>
      </c>
      <c r="D38" s="61"/>
    </row>
    <row r="40" spans="2:4" ht="34.9" customHeight="1" x14ac:dyDescent="0.2">
      <c r="C40" s="63" t="s">
        <v>104</v>
      </c>
      <c r="D40" s="62"/>
    </row>
    <row r="41" spans="2:4" ht="34.9" customHeight="1" x14ac:dyDescent="0.2">
      <c r="B41" s="45"/>
      <c r="C41" s="64" t="s">
        <v>99</v>
      </c>
      <c r="D41" s="51">
        <f>SUM(Tabela6[Valor (R$)])</f>
        <v>0</v>
      </c>
    </row>
    <row r="42" spans="2:4" ht="34.9" customHeight="1" x14ac:dyDescent="0.2">
      <c r="C42" s="64" t="s">
        <v>98</v>
      </c>
      <c r="D42" s="53">
        <f>_xlfn.XLOOKUP(D40,'DISTRIBUIÇÃO VALORES'!B:B,'DISTRIBUIÇÃO VALORES'!C:C)</f>
        <v>0</v>
      </c>
    </row>
    <row r="43" spans="2:4" ht="34.9" customHeight="1" x14ac:dyDescent="0.2">
      <c r="C43" s="64" t="s">
        <v>69</v>
      </c>
      <c r="D43" s="52" t="str">
        <f>IF(D41=D42,"OK","INCONSISTENTE")</f>
        <v>OK</v>
      </c>
    </row>
    <row r="44" spans="2:4" ht="34.9" customHeight="1" x14ac:dyDescent="0.2">
      <c r="C44" s="50"/>
    </row>
    <row r="45" spans="2:4" ht="34.9" customHeight="1" x14ac:dyDescent="0.2">
      <c r="B45" s="49" t="s">
        <v>92</v>
      </c>
      <c r="C45" s="50"/>
    </row>
    <row r="46" spans="2:4" ht="34.9" customHeight="1" x14ac:dyDescent="0.2">
      <c r="B46" s="47" t="s">
        <v>91</v>
      </c>
    </row>
    <row r="47" spans="2:4" ht="34.9" customHeight="1" x14ac:dyDescent="0.2">
      <c r="B47" s="47" t="s">
        <v>93</v>
      </c>
    </row>
    <row r="48" spans="2:4" ht="34.9" customHeight="1" x14ac:dyDescent="0.2">
      <c r="B48" s="65" t="s">
        <v>94</v>
      </c>
    </row>
    <row r="49" spans="2:2" ht="34.9" customHeight="1" x14ac:dyDescent="0.2">
      <c r="B49" s="47" t="s">
        <v>95</v>
      </c>
    </row>
    <row r="50" spans="2:2" ht="34.9" customHeight="1" x14ac:dyDescent="0.2">
      <c r="B50" s="66" t="s">
        <v>105</v>
      </c>
    </row>
    <row r="51" spans="2:2" ht="34.9" customHeight="1" x14ac:dyDescent="0.2">
      <c r="B51" s="66" t="s">
        <v>137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02ADBDD-B215-4174-8A1A-3A45709AC5D8}">
          <x14:formula1>
            <xm:f>Planilha4!$B$4:$B$15</xm:f>
          </x14:formula1>
          <xm:sqref>B5:B38</xm:sqref>
        </x14:dataValidation>
        <x14:dataValidation type="list" allowBlank="1" showInputMessage="1" showErrorMessage="1" xr:uid="{986ED146-76D5-4A85-8230-B65BE1D106C2}">
          <x14:formula1>
            <xm:f>Planilha4!$D$4:$D$13</xm:f>
          </x14:formula1>
          <xm:sqref>C5:C23</xm:sqref>
        </x14:dataValidation>
        <x14:dataValidation type="list" allowBlank="1" showInputMessage="1" showErrorMessage="1" xr:uid="{396DA47A-DB4E-4170-9EFB-E75E9B1F2F83}">
          <x14:formula1>
            <xm:f>Planilha4!$D$4:$D$14</xm:f>
          </x14:formula1>
          <xm:sqref>C24:C27</xm:sqref>
        </x14:dataValidation>
        <x14:dataValidation type="list" allowBlank="1" showInputMessage="1" showErrorMessage="1" xr:uid="{B75BD346-3BCF-4406-905A-33CF33C8A7B2}">
          <x14:formula1>
            <xm:f>Planilha4!$D$4:$D$15</xm:f>
          </x14:formula1>
          <xm:sqref>C28:C38</xm:sqref>
        </x14:dataValidation>
        <x14:dataValidation type="list" allowBlank="1" showInputMessage="1" showErrorMessage="1" xr:uid="{A3A1B21C-9414-4EDE-A430-7996BB3A72E0}">
          <x14:formula1>
            <xm:f>'DISTRIBUIÇÃO VALORES'!$B$3:$B$40</xm:f>
          </x14:formula1>
          <xm:sqref>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0"/>
  <sheetViews>
    <sheetView zoomScaleNormal="100" workbookViewId="0">
      <selection activeCell="B2" sqref="B2:C40"/>
    </sheetView>
  </sheetViews>
  <sheetFormatPr defaultRowHeight="15" x14ac:dyDescent="0.25"/>
  <cols>
    <col min="2" max="2" width="47.7109375" bestFit="1" customWidth="1"/>
    <col min="3" max="3" width="31.5703125" style="41" customWidth="1"/>
  </cols>
  <sheetData>
    <row r="2" spans="2:3" x14ac:dyDescent="0.25">
      <c r="B2" s="13" t="s">
        <v>28</v>
      </c>
      <c r="C2" s="55" t="s">
        <v>29</v>
      </c>
    </row>
    <row r="3" spans="2:3" x14ac:dyDescent="0.25">
      <c r="B3" s="12" t="s">
        <v>64</v>
      </c>
      <c r="C3" s="56">
        <v>20000</v>
      </c>
    </row>
    <row r="4" spans="2:3" x14ac:dyDescent="0.25">
      <c r="B4" s="12" t="s">
        <v>48</v>
      </c>
      <c r="C4" s="56">
        <v>20000</v>
      </c>
    </row>
    <row r="5" spans="2:3" x14ac:dyDescent="0.25">
      <c r="B5" s="12" t="s">
        <v>41</v>
      </c>
      <c r="C5" s="56">
        <v>20000</v>
      </c>
    </row>
    <row r="6" spans="2:3" x14ac:dyDescent="0.25">
      <c r="B6" s="12" t="s">
        <v>42</v>
      </c>
      <c r="C6" s="56">
        <v>49660</v>
      </c>
    </row>
    <row r="7" spans="2:3" x14ac:dyDescent="0.25">
      <c r="B7" s="12" t="s">
        <v>39</v>
      </c>
      <c r="C7" s="56">
        <v>44932</v>
      </c>
    </row>
    <row r="8" spans="2:3" x14ac:dyDescent="0.25">
      <c r="B8" s="12" t="s">
        <v>52</v>
      </c>
      <c r="C8" s="56">
        <v>20000</v>
      </c>
    </row>
    <row r="9" spans="2:3" x14ac:dyDescent="0.25">
      <c r="B9" s="12" t="s">
        <v>32</v>
      </c>
      <c r="C9" s="56">
        <v>86250</v>
      </c>
    </row>
    <row r="10" spans="2:3" x14ac:dyDescent="0.25">
      <c r="B10" s="12" t="s">
        <v>66</v>
      </c>
      <c r="C10" s="56"/>
    </row>
    <row r="11" spans="2:3" x14ac:dyDescent="0.25">
      <c r="B11" s="12" t="s">
        <v>57</v>
      </c>
      <c r="C11" s="56">
        <v>20000</v>
      </c>
    </row>
    <row r="12" spans="2:3" x14ac:dyDescent="0.25">
      <c r="B12" s="12" t="s">
        <v>47</v>
      </c>
      <c r="C12" s="56">
        <v>22892</v>
      </c>
    </row>
    <row r="13" spans="2:3" x14ac:dyDescent="0.25">
      <c r="B13" s="12" t="s">
        <v>43</v>
      </c>
      <c r="C13" s="56">
        <v>49008</v>
      </c>
    </row>
    <row r="14" spans="2:3" x14ac:dyDescent="0.25">
      <c r="B14" s="12" t="s">
        <v>44</v>
      </c>
      <c r="C14" s="56">
        <v>66154</v>
      </c>
    </row>
    <row r="15" spans="2:3" x14ac:dyDescent="0.25">
      <c r="B15" s="12" t="s">
        <v>54</v>
      </c>
      <c r="C15" s="56">
        <v>38926</v>
      </c>
    </row>
    <row r="16" spans="2:3" x14ac:dyDescent="0.25">
      <c r="B16" s="12" t="s">
        <v>30</v>
      </c>
      <c r="C16" s="56">
        <v>71208</v>
      </c>
    </row>
    <row r="17" spans="2:3" x14ac:dyDescent="0.25">
      <c r="B17" s="12" t="s">
        <v>49</v>
      </c>
      <c r="C17" s="56">
        <v>20000</v>
      </c>
    </row>
    <row r="18" spans="2:3" x14ac:dyDescent="0.25">
      <c r="B18" s="12" t="s">
        <v>53</v>
      </c>
      <c r="C18" s="56">
        <v>53592</v>
      </c>
    </row>
    <row r="19" spans="2:3" x14ac:dyDescent="0.25">
      <c r="B19" s="12" t="s">
        <v>59</v>
      </c>
      <c r="C19" s="56">
        <v>20000</v>
      </c>
    </row>
    <row r="20" spans="2:3" x14ac:dyDescent="0.25">
      <c r="B20" s="12" t="s">
        <v>45</v>
      </c>
      <c r="C20" s="56">
        <v>81334</v>
      </c>
    </row>
    <row r="21" spans="2:3" x14ac:dyDescent="0.25">
      <c r="B21" s="12" t="s">
        <v>38</v>
      </c>
      <c r="C21" s="56">
        <v>76632</v>
      </c>
    </row>
    <row r="22" spans="2:3" x14ac:dyDescent="0.25">
      <c r="B22" s="12" t="s">
        <v>36</v>
      </c>
      <c r="C22" s="56">
        <v>99688</v>
      </c>
    </row>
    <row r="23" spans="2:3" x14ac:dyDescent="0.25">
      <c r="B23" s="12" t="s">
        <v>36</v>
      </c>
      <c r="C23" s="56">
        <v>20000</v>
      </c>
    </row>
    <row r="24" spans="2:3" x14ac:dyDescent="0.25">
      <c r="B24" s="12" t="s">
        <v>61</v>
      </c>
      <c r="C24" s="56">
        <v>20000</v>
      </c>
    </row>
    <row r="25" spans="2:3" x14ac:dyDescent="0.25">
      <c r="B25" s="12" t="s">
        <v>62</v>
      </c>
      <c r="C25" s="56">
        <v>20000</v>
      </c>
    </row>
    <row r="26" spans="2:3" x14ac:dyDescent="0.25">
      <c r="B26" s="12" t="s">
        <v>37</v>
      </c>
      <c r="C26" s="56">
        <v>38902</v>
      </c>
    </row>
    <row r="27" spans="2:3" x14ac:dyDescent="0.25">
      <c r="B27" s="12" t="s">
        <v>63</v>
      </c>
      <c r="C27" s="56">
        <v>20000</v>
      </c>
    </row>
    <row r="28" spans="2:3" x14ac:dyDescent="0.25">
      <c r="B28" s="12" t="s">
        <v>51</v>
      </c>
      <c r="C28" s="56">
        <v>33550</v>
      </c>
    </row>
    <row r="29" spans="2:3" x14ac:dyDescent="0.25">
      <c r="B29" s="12" t="s">
        <v>33</v>
      </c>
      <c r="C29" s="56">
        <v>45978</v>
      </c>
    </row>
    <row r="30" spans="2:3" x14ac:dyDescent="0.25">
      <c r="B30" s="12" t="s">
        <v>34</v>
      </c>
      <c r="C30" s="56">
        <v>39812</v>
      </c>
    </row>
    <row r="31" spans="2:3" x14ac:dyDescent="0.25">
      <c r="B31" s="12" t="s">
        <v>35</v>
      </c>
      <c r="C31" s="56">
        <v>49776</v>
      </c>
    </row>
    <row r="32" spans="2:3" x14ac:dyDescent="0.25">
      <c r="B32" s="12" t="s">
        <v>60</v>
      </c>
      <c r="C32" s="56">
        <v>20682</v>
      </c>
    </row>
    <row r="33" spans="2:3" x14ac:dyDescent="0.25">
      <c r="B33" s="12" t="s">
        <v>58</v>
      </c>
      <c r="C33" s="56">
        <v>20000</v>
      </c>
    </row>
    <row r="34" spans="2:3" x14ac:dyDescent="0.25">
      <c r="B34" s="12" t="s">
        <v>46</v>
      </c>
      <c r="C34" s="56">
        <v>20000</v>
      </c>
    </row>
    <row r="35" spans="2:3" x14ac:dyDescent="0.25">
      <c r="B35" s="12" t="s">
        <v>40</v>
      </c>
      <c r="C35" s="56">
        <v>81100</v>
      </c>
    </row>
    <row r="36" spans="2:3" x14ac:dyDescent="0.25">
      <c r="B36" s="12" t="s">
        <v>31</v>
      </c>
      <c r="C36" s="56">
        <v>54644</v>
      </c>
    </row>
    <row r="37" spans="2:3" x14ac:dyDescent="0.25">
      <c r="B37" s="12" t="s">
        <v>55</v>
      </c>
      <c r="C37" s="56">
        <v>41278</v>
      </c>
    </row>
    <row r="38" spans="2:3" x14ac:dyDescent="0.25">
      <c r="B38" s="12" t="s">
        <v>56</v>
      </c>
      <c r="C38" s="56">
        <v>20000</v>
      </c>
    </row>
    <row r="39" spans="2:3" x14ac:dyDescent="0.25">
      <c r="B39" s="12" t="s">
        <v>65</v>
      </c>
      <c r="C39" s="56">
        <v>148534</v>
      </c>
    </row>
    <row r="40" spans="2:3" x14ac:dyDescent="0.25">
      <c r="B40" s="14" t="s">
        <v>50</v>
      </c>
      <c r="C40" s="57">
        <v>59324</v>
      </c>
    </row>
  </sheetData>
  <sheetProtection algorithmName="SHA-512" hashValue="Vg0sTfAA6Ur8fldqZ3eFrBPIo0Be8/TOj5IxGGculOsgCyP/uzCFx1NBMNsEloU6K1tgLDfBBUY+R4GukNZuSQ==" saltValue="KZOb77xfNufyZkwHGV+V7A==" spinCount="100000" sheet="1" objects="1" scenarios="1"/>
  <sortState xmlns:xlrd2="http://schemas.microsoft.com/office/spreadsheetml/2017/richdata2" ref="B3:C40">
    <sortCondition ref="B3:B40"/>
  </sortState>
  <pageMargins left="0.511811024" right="0.511811024" top="0.78740157499999996" bottom="0.78740157499999996" header="0.31496062000000002" footer="0.31496062000000002"/>
  <pageSetup paperSize="9" scale="94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C5B4-3B26-42CD-9D74-861B63D6C047}">
  <dimension ref="B3:H21"/>
  <sheetViews>
    <sheetView tabSelected="1" workbookViewId="0">
      <selection activeCell="H31" sqref="H31"/>
    </sheetView>
  </sheetViews>
  <sheetFormatPr defaultRowHeight="15" x14ac:dyDescent="0.25"/>
  <cols>
    <col min="2" max="2" width="58.42578125" bestFit="1" customWidth="1"/>
    <col min="3" max="3" width="12" style="68" bestFit="1" customWidth="1"/>
    <col min="5" max="5" width="9.7109375" customWidth="1"/>
    <col min="6" max="6" width="20.42578125" bestFit="1" customWidth="1"/>
    <col min="7" max="7" width="11.140625" customWidth="1"/>
  </cols>
  <sheetData>
    <row r="3" spans="2:8" x14ac:dyDescent="0.25">
      <c r="B3" s="67" t="s">
        <v>138</v>
      </c>
      <c r="E3" s="75" t="s">
        <v>136</v>
      </c>
      <c r="F3" s="75"/>
    </row>
    <row r="4" spans="2:8" x14ac:dyDescent="0.25">
      <c r="B4" t="s">
        <v>106</v>
      </c>
    </row>
    <row r="5" spans="2:8" x14ac:dyDescent="0.25">
      <c r="B5" t="s">
        <v>74</v>
      </c>
      <c r="C5" s="68" t="s">
        <v>96</v>
      </c>
      <c r="E5" t="s">
        <v>74</v>
      </c>
      <c r="F5" s="68" t="s">
        <v>107</v>
      </c>
    </row>
    <row r="6" spans="2:8" x14ac:dyDescent="0.25">
      <c r="B6" t="s">
        <v>108</v>
      </c>
      <c r="C6" s="68">
        <v>146.88</v>
      </c>
      <c r="E6" t="s">
        <v>109</v>
      </c>
      <c r="F6" s="68">
        <v>2.08</v>
      </c>
    </row>
    <row r="7" spans="2:8" x14ac:dyDescent="0.25">
      <c r="B7" t="s">
        <v>110</v>
      </c>
      <c r="C7" s="68">
        <v>186.88</v>
      </c>
      <c r="E7" t="s">
        <v>111</v>
      </c>
      <c r="F7" s="68">
        <v>3.35</v>
      </c>
    </row>
    <row r="8" spans="2:8" x14ac:dyDescent="0.25">
      <c r="B8" t="s">
        <v>112</v>
      </c>
      <c r="C8" s="68">
        <v>226.88</v>
      </c>
      <c r="F8" s="68"/>
    </row>
    <row r="9" spans="2:8" x14ac:dyDescent="0.25">
      <c r="B9" t="s">
        <v>113</v>
      </c>
      <c r="C9" s="68">
        <v>188.7</v>
      </c>
      <c r="E9" t="s">
        <v>114</v>
      </c>
      <c r="F9" s="69"/>
    </row>
    <row r="10" spans="2:8" x14ac:dyDescent="0.25">
      <c r="B10" t="s">
        <v>115</v>
      </c>
      <c r="C10" s="68">
        <v>268.7</v>
      </c>
      <c r="E10" t="s">
        <v>116</v>
      </c>
      <c r="F10" s="68">
        <f>F9*F6</f>
        <v>0</v>
      </c>
    </row>
    <row r="11" spans="2:8" x14ac:dyDescent="0.25">
      <c r="B11" t="s">
        <v>117</v>
      </c>
      <c r="C11" s="68">
        <v>348.7</v>
      </c>
      <c r="E11" t="s">
        <v>118</v>
      </c>
      <c r="F11" s="68">
        <f>F10*2</f>
        <v>0</v>
      </c>
    </row>
    <row r="12" spans="2:8" x14ac:dyDescent="0.25">
      <c r="E12" t="s">
        <v>119</v>
      </c>
      <c r="F12" s="68">
        <f>F10*4</f>
        <v>0</v>
      </c>
    </row>
    <row r="13" spans="2:8" x14ac:dyDescent="0.25">
      <c r="F13" s="68"/>
    </row>
    <row r="14" spans="2:8" x14ac:dyDescent="0.25">
      <c r="E14" t="s">
        <v>131</v>
      </c>
      <c r="F14" t="s">
        <v>132</v>
      </c>
      <c r="G14" t="s">
        <v>133</v>
      </c>
      <c r="H14" t="s">
        <v>134</v>
      </c>
    </row>
    <row r="15" spans="2:8" x14ac:dyDescent="0.25">
      <c r="E15" t="s">
        <v>120</v>
      </c>
      <c r="F15" t="s">
        <v>121</v>
      </c>
      <c r="G15" t="s">
        <v>126</v>
      </c>
      <c r="H15" s="70">
        <v>1056.6400000000001</v>
      </c>
    </row>
    <row r="16" spans="2:8" x14ac:dyDescent="0.25">
      <c r="E16" t="s">
        <v>120</v>
      </c>
      <c r="F16" t="s">
        <v>122</v>
      </c>
      <c r="G16" t="s">
        <v>127</v>
      </c>
      <c r="H16" s="71">
        <v>649</v>
      </c>
    </row>
    <row r="17" spans="5:8" x14ac:dyDescent="0.25">
      <c r="E17" t="s">
        <v>120</v>
      </c>
      <c r="F17" t="s">
        <v>123</v>
      </c>
      <c r="G17" t="s">
        <v>128</v>
      </c>
      <c r="H17" s="71">
        <v>1007</v>
      </c>
    </row>
    <row r="18" spans="5:8" x14ac:dyDescent="0.25">
      <c r="E18" t="s">
        <v>120</v>
      </c>
      <c r="F18" t="s">
        <v>124</v>
      </c>
      <c r="G18" t="s">
        <v>129</v>
      </c>
      <c r="H18" s="71">
        <v>978</v>
      </c>
    </row>
    <row r="19" spans="5:8" x14ac:dyDescent="0.25">
      <c r="E19" t="s">
        <v>120</v>
      </c>
      <c r="F19" t="s">
        <v>125</v>
      </c>
      <c r="G19" t="s">
        <v>130</v>
      </c>
      <c r="H19" s="71">
        <v>595</v>
      </c>
    </row>
    <row r="21" spans="5:8" ht="58.5" customHeight="1" x14ac:dyDescent="0.25">
      <c r="E21" s="72" t="s">
        <v>135</v>
      </c>
      <c r="F21" s="73"/>
      <c r="G21" s="73"/>
      <c r="H21" s="74"/>
    </row>
  </sheetData>
  <mergeCells count="2">
    <mergeCell ref="E21:H21"/>
    <mergeCell ref="E3:F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A866-7B70-445F-AE3B-B40B5CDA41EF}">
  <dimension ref="A3:B16"/>
  <sheetViews>
    <sheetView workbookViewId="0">
      <selection activeCell="B23" sqref="B23"/>
    </sheetView>
  </sheetViews>
  <sheetFormatPr defaultRowHeight="15" x14ac:dyDescent="0.25"/>
  <cols>
    <col min="1" max="1" width="73.7109375" bestFit="1" customWidth="1"/>
    <col min="2" max="2" width="19.42578125" style="35" bestFit="1" customWidth="1"/>
  </cols>
  <sheetData>
    <row r="3" spans="1:2" x14ac:dyDescent="0.25">
      <c r="A3" s="58" t="s">
        <v>100</v>
      </c>
      <c r="B3" s="35" t="s">
        <v>102</v>
      </c>
    </row>
    <row r="4" spans="1:2" x14ac:dyDescent="0.25">
      <c r="A4" s="59" t="s">
        <v>71</v>
      </c>
    </row>
    <row r="5" spans="1:2" x14ac:dyDescent="0.25">
      <c r="A5" s="59" t="s">
        <v>17</v>
      </c>
    </row>
    <row r="6" spans="1:2" x14ac:dyDescent="0.25">
      <c r="A6" s="59" t="s">
        <v>18</v>
      </c>
    </row>
    <row r="7" spans="1:2" x14ac:dyDescent="0.25">
      <c r="A7" s="59" t="s">
        <v>16</v>
      </c>
      <c r="B7" s="35">
        <v>700</v>
      </c>
    </row>
    <row r="8" spans="1:2" x14ac:dyDescent="0.25">
      <c r="A8" s="59" t="s">
        <v>23</v>
      </c>
    </row>
    <row r="9" spans="1:2" x14ac:dyDescent="0.25">
      <c r="A9" s="59" t="s">
        <v>24</v>
      </c>
    </row>
    <row r="10" spans="1:2" x14ac:dyDescent="0.25">
      <c r="A10" s="59" t="s">
        <v>25</v>
      </c>
    </row>
    <row r="11" spans="1:2" x14ac:dyDescent="0.25">
      <c r="A11" s="59" t="s">
        <v>26</v>
      </c>
    </row>
    <row r="12" spans="1:2" x14ac:dyDescent="0.25">
      <c r="A12" s="59" t="s">
        <v>19</v>
      </c>
    </row>
    <row r="13" spans="1:2" x14ac:dyDescent="0.25">
      <c r="A13" s="59" t="s">
        <v>15</v>
      </c>
      <c r="B13" s="35">
        <v>700</v>
      </c>
    </row>
    <row r="14" spans="1:2" x14ac:dyDescent="0.25">
      <c r="A14" s="59" t="s">
        <v>90</v>
      </c>
    </row>
    <row r="15" spans="1:2" x14ac:dyDescent="0.25">
      <c r="A15" s="59" t="s">
        <v>88</v>
      </c>
    </row>
    <row r="16" spans="1:2" x14ac:dyDescent="0.25">
      <c r="A16" s="59" t="s">
        <v>101</v>
      </c>
      <c r="B16" s="35">
        <v>1400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C8C7-53BD-4193-A2B1-3D4BA9F75E74}">
  <dimension ref="A3:B14"/>
  <sheetViews>
    <sheetView workbookViewId="0">
      <selection activeCell="A19" sqref="A19"/>
    </sheetView>
  </sheetViews>
  <sheetFormatPr defaultRowHeight="15" x14ac:dyDescent="0.25"/>
  <cols>
    <col min="1" max="1" width="152.5703125" bestFit="1" customWidth="1"/>
    <col min="2" max="2" width="19.42578125" style="60" bestFit="1" customWidth="1"/>
  </cols>
  <sheetData>
    <row r="3" spans="1:2" x14ac:dyDescent="0.25">
      <c r="A3" s="58" t="s">
        <v>100</v>
      </c>
      <c r="B3" s="35" t="s">
        <v>102</v>
      </c>
    </row>
    <row r="4" spans="1:2" x14ac:dyDescent="0.25">
      <c r="A4" s="59" t="s">
        <v>82</v>
      </c>
      <c r="B4" s="35"/>
    </row>
    <row r="5" spans="1:2" x14ac:dyDescent="0.25">
      <c r="A5" s="59" t="s">
        <v>87</v>
      </c>
      <c r="B5" s="35"/>
    </row>
    <row r="6" spans="1:2" x14ac:dyDescent="0.25">
      <c r="A6" s="59" t="s">
        <v>73</v>
      </c>
      <c r="B6" s="35">
        <v>200</v>
      </c>
    </row>
    <row r="7" spans="1:2" x14ac:dyDescent="0.25">
      <c r="A7" s="59" t="s">
        <v>81</v>
      </c>
      <c r="B7" s="35"/>
    </row>
    <row r="8" spans="1:2" x14ac:dyDescent="0.25">
      <c r="A8" s="59" t="s">
        <v>89</v>
      </c>
      <c r="B8" s="35">
        <v>1200</v>
      </c>
    </row>
    <row r="9" spans="1:2" x14ac:dyDescent="0.25">
      <c r="A9" s="59" t="s">
        <v>86</v>
      </c>
      <c r="B9" s="35"/>
    </row>
    <row r="10" spans="1:2" x14ac:dyDescent="0.25">
      <c r="A10" s="59" t="s">
        <v>84</v>
      </c>
      <c r="B10" s="35"/>
    </row>
    <row r="11" spans="1:2" x14ac:dyDescent="0.25">
      <c r="A11" s="59" t="s">
        <v>85</v>
      </c>
      <c r="B11" s="35"/>
    </row>
    <row r="12" spans="1:2" x14ac:dyDescent="0.25">
      <c r="A12" s="59" t="s">
        <v>83</v>
      </c>
      <c r="B12" s="35"/>
    </row>
    <row r="13" spans="1:2" x14ac:dyDescent="0.25">
      <c r="A13" s="59" t="s">
        <v>76</v>
      </c>
      <c r="B13" s="35"/>
    </row>
    <row r="14" spans="1:2" x14ac:dyDescent="0.25">
      <c r="A14" s="59" t="s">
        <v>101</v>
      </c>
      <c r="B14" s="35">
        <v>1400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0D9D-5043-4E3A-B219-8BDD2E6768A7}">
  <dimension ref="B2:C11"/>
  <sheetViews>
    <sheetView workbookViewId="0">
      <selection activeCell="B2" sqref="B2:B11"/>
    </sheetView>
  </sheetViews>
  <sheetFormatPr defaultRowHeight="15" x14ac:dyDescent="0.25"/>
  <cols>
    <col min="2" max="2" width="81.85546875" customWidth="1"/>
    <col min="3" max="3" width="10.28515625" bestFit="1" customWidth="1"/>
  </cols>
  <sheetData>
    <row r="2" spans="2:3" x14ac:dyDescent="0.25">
      <c r="B2" s="34" t="s">
        <v>71</v>
      </c>
      <c r="C2" s="35"/>
    </row>
    <row r="3" spans="2:3" x14ac:dyDescent="0.25">
      <c r="B3" s="34" t="s">
        <v>17</v>
      </c>
      <c r="C3" s="35"/>
    </row>
    <row r="4" spans="2:3" x14ac:dyDescent="0.25">
      <c r="B4" s="34" t="s">
        <v>18</v>
      </c>
      <c r="C4" s="35"/>
    </row>
    <row r="5" spans="2:3" x14ac:dyDescent="0.25">
      <c r="B5" s="34" t="s">
        <v>16</v>
      </c>
      <c r="C5" s="35"/>
    </row>
    <row r="6" spans="2:3" x14ac:dyDescent="0.25">
      <c r="B6" s="34" t="s">
        <v>23</v>
      </c>
      <c r="C6" s="35"/>
    </row>
    <row r="7" spans="2:3" x14ac:dyDescent="0.25">
      <c r="B7" s="34" t="s">
        <v>24</v>
      </c>
      <c r="C7" s="35"/>
    </row>
    <row r="8" spans="2:3" x14ac:dyDescent="0.25">
      <c r="B8" s="34" t="s">
        <v>25</v>
      </c>
      <c r="C8" s="35"/>
    </row>
    <row r="9" spans="2:3" x14ac:dyDescent="0.25">
      <c r="B9" s="34" t="s">
        <v>19</v>
      </c>
      <c r="C9" s="35"/>
    </row>
    <row r="10" spans="2:3" x14ac:dyDescent="0.25">
      <c r="B10" s="34" t="s">
        <v>15</v>
      </c>
      <c r="C10" s="35"/>
    </row>
    <row r="11" spans="2:3" x14ac:dyDescent="0.25">
      <c r="B11" s="34" t="s">
        <v>20</v>
      </c>
      <c r="C11" s="35"/>
    </row>
  </sheetData>
  <sortState xmlns:xlrd2="http://schemas.microsoft.com/office/spreadsheetml/2017/richdata2" ref="B2:B11">
    <sortCondition ref="B2:B11"/>
  </sortState>
  <conditionalFormatting sqref="B2:B11">
    <cfRule type="duplicateValues" dxfId="1" priority="12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89B2-D04D-4F0A-A728-9F594F089778}">
  <dimension ref="B3:D15"/>
  <sheetViews>
    <sheetView workbookViewId="0">
      <selection activeCell="D4" sqref="D4:D15"/>
    </sheetView>
  </sheetViews>
  <sheetFormatPr defaultRowHeight="15" x14ac:dyDescent="0.25"/>
  <cols>
    <col min="2" max="2" width="75.28515625" customWidth="1"/>
    <col min="4" max="4" width="49.5703125" customWidth="1"/>
  </cols>
  <sheetData>
    <row r="3" spans="2:4" x14ac:dyDescent="0.25">
      <c r="B3" s="39" t="s">
        <v>74</v>
      </c>
      <c r="D3" t="s">
        <v>75</v>
      </c>
    </row>
    <row r="4" spans="2:4" x14ac:dyDescent="0.25">
      <c r="B4" s="40" t="s">
        <v>78</v>
      </c>
      <c r="D4" s="39" t="s">
        <v>71</v>
      </c>
    </row>
    <row r="5" spans="2:4" x14ac:dyDescent="0.25">
      <c r="B5" s="40" t="s">
        <v>89</v>
      </c>
      <c r="D5" s="39" t="s">
        <v>17</v>
      </c>
    </row>
    <row r="6" spans="2:4" x14ac:dyDescent="0.25">
      <c r="B6" s="40" t="s">
        <v>79</v>
      </c>
      <c r="D6" s="39" t="s">
        <v>18</v>
      </c>
    </row>
    <row r="7" spans="2:4" ht="30" x14ac:dyDescent="0.25">
      <c r="B7" s="40" t="s">
        <v>80</v>
      </c>
      <c r="D7" s="39" t="s">
        <v>16</v>
      </c>
    </row>
    <row r="8" spans="2:4" ht="45" x14ac:dyDescent="0.25">
      <c r="B8" s="40" t="s">
        <v>76</v>
      </c>
      <c r="D8" s="39" t="s">
        <v>23</v>
      </c>
    </row>
    <row r="9" spans="2:4" ht="30" x14ac:dyDescent="0.25">
      <c r="B9" s="40" t="s">
        <v>81</v>
      </c>
      <c r="D9" s="39" t="s">
        <v>24</v>
      </c>
    </row>
    <row r="10" spans="2:4" ht="30" x14ac:dyDescent="0.25">
      <c r="B10" s="40" t="s">
        <v>82</v>
      </c>
      <c r="D10" s="39" t="s">
        <v>25</v>
      </c>
    </row>
    <row r="11" spans="2:4" ht="30" x14ac:dyDescent="0.25">
      <c r="B11" s="40" t="s">
        <v>83</v>
      </c>
      <c r="D11" s="39" t="s">
        <v>26</v>
      </c>
    </row>
    <row r="12" spans="2:4" x14ac:dyDescent="0.25">
      <c r="B12" s="40" t="s">
        <v>84</v>
      </c>
      <c r="D12" s="39" t="s">
        <v>19</v>
      </c>
    </row>
    <row r="13" spans="2:4" ht="30" x14ac:dyDescent="0.25">
      <c r="B13" s="40" t="s">
        <v>85</v>
      </c>
      <c r="D13" s="39" t="s">
        <v>15</v>
      </c>
    </row>
    <row r="14" spans="2:4" ht="30" x14ac:dyDescent="0.25">
      <c r="B14" s="40" t="s">
        <v>86</v>
      </c>
      <c r="D14" s="39" t="s">
        <v>90</v>
      </c>
    </row>
    <row r="15" spans="2:4" ht="30" x14ac:dyDescent="0.25">
      <c r="B15" s="40" t="s">
        <v>87</v>
      </c>
      <c r="D15" s="39" t="s">
        <v>88</v>
      </c>
    </row>
  </sheetData>
  <conditionalFormatting sqref="D4:D15">
    <cfRule type="duplicateValues" dxfId="0" priority="1"/>
  </conditionalFormatting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58"/>
  <sheetViews>
    <sheetView topLeftCell="A29" zoomScaleNormal="100" workbookViewId="0">
      <selection activeCell="B52" sqref="B52"/>
    </sheetView>
  </sheetViews>
  <sheetFormatPr defaultRowHeight="15" x14ac:dyDescent="0.25"/>
  <cols>
    <col min="2" max="2" width="72" bestFit="1" customWidth="1"/>
    <col min="3" max="3" width="11.42578125" bestFit="1" customWidth="1"/>
    <col min="4" max="4" width="11.7109375" customWidth="1"/>
    <col min="5" max="5" width="16.28515625" customWidth="1"/>
  </cols>
  <sheetData>
    <row r="4" spans="2:5" ht="15.75" thickBot="1" x14ac:dyDescent="0.3"/>
    <row r="5" spans="2:5" ht="15.75" customHeight="1" thickBot="1" x14ac:dyDescent="0.3">
      <c r="B5" s="4" t="s">
        <v>0</v>
      </c>
      <c r="C5" s="5"/>
      <c r="D5" s="5"/>
      <c r="E5" s="7" t="s">
        <v>1</v>
      </c>
    </row>
    <row r="6" spans="2:5" ht="15.75" thickBot="1" x14ac:dyDescent="0.3">
      <c r="B6" s="85" t="s">
        <v>2</v>
      </c>
      <c r="C6" s="86"/>
      <c r="D6" s="87"/>
      <c r="E6" s="6" t="s">
        <v>3</v>
      </c>
    </row>
    <row r="7" spans="2:5" x14ac:dyDescent="0.25">
      <c r="B7" s="88" t="s">
        <v>4</v>
      </c>
      <c r="C7" s="89"/>
      <c r="D7" s="90"/>
      <c r="E7" s="2"/>
    </row>
    <row r="8" spans="2:5" x14ac:dyDescent="0.25">
      <c r="B8" s="20" t="s">
        <v>15</v>
      </c>
      <c r="C8" s="21"/>
      <c r="D8" s="22"/>
      <c r="E8" s="2"/>
    </row>
    <row r="9" spans="2:5" x14ac:dyDescent="0.25">
      <c r="B9" s="82" t="s">
        <v>5</v>
      </c>
      <c r="C9" s="83"/>
      <c r="D9" s="84"/>
      <c r="E9" s="1"/>
    </row>
    <row r="10" spans="2:5" x14ac:dyDescent="0.25">
      <c r="B10" s="20" t="s">
        <v>15</v>
      </c>
      <c r="C10" s="21"/>
      <c r="D10" s="22"/>
      <c r="E10" s="1"/>
    </row>
    <row r="11" spans="2:5" x14ac:dyDescent="0.25">
      <c r="B11" s="20" t="s">
        <v>16</v>
      </c>
      <c r="C11" s="21"/>
      <c r="D11" s="22"/>
      <c r="E11" s="1"/>
    </row>
    <row r="12" spans="2:5" x14ac:dyDescent="0.25">
      <c r="B12" s="91" t="s">
        <v>6</v>
      </c>
      <c r="C12" s="92"/>
      <c r="D12" s="93"/>
      <c r="E12" s="1" t="s">
        <v>72</v>
      </c>
    </row>
    <row r="13" spans="2:5" x14ac:dyDescent="0.25">
      <c r="B13" s="94" t="s">
        <v>7</v>
      </c>
      <c r="C13" s="95"/>
      <c r="D13" s="96"/>
      <c r="E13" s="1" t="s">
        <v>72</v>
      </c>
    </row>
    <row r="14" spans="2:5" x14ac:dyDescent="0.25">
      <c r="B14" s="82" t="s">
        <v>12</v>
      </c>
      <c r="C14" s="83"/>
      <c r="D14" s="84"/>
      <c r="E14" s="1"/>
    </row>
    <row r="15" spans="2:5" x14ac:dyDescent="0.25">
      <c r="B15" s="20" t="s">
        <v>17</v>
      </c>
      <c r="C15" s="21"/>
      <c r="D15" s="22"/>
      <c r="E15" s="1"/>
    </row>
    <row r="16" spans="2:5" x14ac:dyDescent="0.25">
      <c r="B16" s="20" t="s">
        <v>18</v>
      </c>
      <c r="C16" s="21"/>
      <c r="D16" s="22"/>
      <c r="E16" s="1"/>
    </row>
    <row r="17" spans="2:5" x14ac:dyDescent="0.25">
      <c r="B17" s="20" t="s">
        <v>15</v>
      </c>
      <c r="C17" s="21"/>
      <c r="D17" s="22"/>
      <c r="E17" s="1"/>
    </row>
    <row r="18" spans="2:5" x14ac:dyDescent="0.25">
      <c r="B18" s="20" t="s">
        <v>19</v>
      </c>
      <c r="C18" s="21"/>
      <c r="D18" s="22"/>
      <c r="E18" s="1"/>
    </row>
    <row r="19" spans="2:5" x14ac:dyDescent="0.25">
      <c r="B19" s="20" t="s">
        <v>20</v>
      </c>
      <c r="C19" s="21"/>
      <c r="D19" s="22"/>
      <c r="E19" s="1"/>
    </row>
    <row r="20" spans="2:5" x14ac:dyDescent="0.25">
      <c r="B20" s="79" t="s">
        <v>8</v>
      </c>
      <c r="C20" s="80"/>
      <c r="D20" s="81"/>
      <c r="E20" s="1"/>
    </row>
    <row r="21" spans="2:5" x14ac:dyDescent="0.25">
      <c r="B21" s="23" t="s">
        <v>15</v>
      </c>
      <c r="C21" s="24"/>
      <c r="D21" s="25"/>
      <c r="E21" s="1"/>
    </row>
    <row r="22" spans="2:5" x14ac:dyDescent="0.25">
      <c r="B22" s="79" t="s">
        <v>21</v>
      </c>
      <c r="C22" s="80"/>
      <c r="D22" s="81"/>
      <c r="E22" s="1"/>
    </row>
    <row r="23" spans="2:5" x14ac:dyDescent="0.25">
      <c r="B23" s="36" t="s">
        <v>15</v>
      </c>
      <c r="C23" s="37"/>
      <c r="D23" s="38"/>
      <c r="E23" s="1"/>
    </row>
    <row r="24" spans="2:5" x14ac:dyDescent="0.25">
      <c r="B24" s="36" t="s">
        <v>19</v>
      </c>
      <c r="C24" s="37"/>
      <c r="D24" s="38"/>
      <c r="E24" s="1"/>
    </row>
    <row r="25" spans="2:5" x14ac:dyDescent="0.25">
      <c r="B25" s="26" t="s">
        <v>20</v>
      </c>
      <c r="C25" s="27"/>
      <c r="D25" s="28"/>
      <c r="E25" s="1"/>
    </row>
    <row r="26" spans="2:5" ht="33.75" customHeight="1" x14ac:dyDescent="0.25">
      <c r="B26" s="82" t="s">
        <v>22</v>
      </c>
      <c r="C26" s="83"/>
      <c r="D26" s="84"/>
      <c r="E26" s="1"/>
    </row>
    <row r="27" spans="2:5" x14ac:dyDescent="0.25">
      <c r="B27" s="29" t="s">
        <v>17</v>
      </c>
      <c r="C27" s="30"/>
      <c r="D27" s="31"/>
      <c r="E27" s="1"/>
    </row>
    <row r="28" spans="2:5" x14ac:dyDescent="0.25">
      <c r="B28" s="29" t="s">
        <v>18</v>
      </c>
      <c r="C28" s="30"/>
      <c r="D28" s="31"/>
      <c r="E28" s="1"/>
    </row>
    <row r="29" spans="2:5" x14ac:dyDescent="0.25">
      <c r="B29" s="29" t="s">
        <v>71</v>
      </c>
      <c r="C29" s="30"/>
      <c r="D29" s="31"/>
      <c r="E29" s="1"/>
    </row>
    <row r="30" spans="2:5" x14ac:dyDescent="0.25">
      <c r="B30" s="29" t="s">
        <v>23</v>
      </c>
      <c r="C30" s="30"/>
      <c r="D30" s="31"/>
      <c r="E30" s="1"/>
    </row>
    <row r="31" spans="2:5" x14ac:dyDescent="0.25">
      <c r="B31" s="29" t="s">
        <v>24</v>
      </c>
      <c r="C31" s="30"/>
      <c r="D31" s="31"/>
      <c r="E31" s="1"/>
    </row>
    <row r="32" spans="2:5" x14ac:dyDescent="0.25">
      <c r="B32" s="29" t="s">
        <v>25</v>
      </c>
      <c r="C32" s="30"/>
      <c r="D32" s="31"/>
      <c r="E32" s="1"/>
    </row>
    <row r="33" spans="2:5" x14ac:dyDescent="0.25">
      <c r="B33" s="82" t="s">
        <v>14</v>
      </c>
      <c r="C33" s="83"/>
      <c r="D33" s="84"/>
      <c r="E33" s="1"/>
    </row>
    <row r="34" spans="2:5" x14ac:dyDescent="0.25">
      <c r="B34" s="29" t="s">
        <v>71</v>
      </c>
      <c r="C34" s="30"/>
      <c r="D34" s="31"/>
      <c r="E34" s="1"/>
    </row>
    <row r="35" spans="2:5" x14ac:dyDescent="0.25">
      <c r="B35" s="29" t="s">
        <v>26</v>
      </c>
      <c r="C35" s="32"/>
      <c r="D35" s="33"/>
      <c r="E35" s="1"/>
    </row>
    <row r="36" spans="2:5" x14ac:dyDescent="0.25">
      <c r="B36" s="29" t="s">
        <v>23</v>
      </c>
      <c r="C36" s="30"/>
      <c r="D36" s="31"/>
      <c r="E36" s="1"/>
    </row>
    <row r="37" spans="2:5" x14ac:dyDescent="0.25">
      <c r="B37" s="29" t="s">
        <v>24</v>
      </c>
      <c r="C37" s="30"/>
      <c r="D37" s="31"/>
      <c r="E37" s="1"/>
    </row>
    <row r="38" spans="2:5" x14ac:dyDescent="0.25">
      <c r="B38" s="8" t="s">
        <v>25</v>
      </c>
      <c r="C38" s="9"/>
      <c r="D38" s="9"/>
      <c r="E38" s="1"/>
    </row>
    <row r="39" spans="2:5" x14ac:dyDescent="0.25">
      <c r="B39" s="29" t="s">
        <v>27</v>
      </c>
      <c r="C39" s="30"/>
      <c r="D39" s="31"/>
      <c r="E39" s="1"/>
    </row>
    <row r="40" spans="2:5" x14ac:dyDescent="0.25">
      <c r="B40" s="79" t="s">
        <v>13</v>
      </c>
      <c r="C40" s="80"/>
      <c r="D40" s="81"/>
      <c r="E40" s="1"/>
    </row>
    <row r="41" spans="2:5" x14ac:dyDescent="0.25">
      <c r="B41" s="29" t="s">
        <v>17</v>
      </c>
      <c r="C41" s="30"/>
      <c r="D41" s="31"/>
      <c r="E41" s="1">
        <v>20000</v>
      </c>
    </row>
    <row r="42" spans="2:5" x14ac:dyDescent="0.25">
      <c r="B42" s="29" t="s">
        <v>18</v>
      </c>
      <c r="C42" s="30"/>
      <c r="D42" s="31"/>
      <c r="E42" s="1"/>
    </row>
    <row r="43" spans="2:5" x14ac:dyDescent="0.25">
      <c r="B43" s="29" t="s">
        <v>71</v>
      </c>
      <c r="C43" s="30"/>
      <c r="D43" s="31"/>
      <c r="E43" s="1"/>
    </row>
    <row r="44" spans="2:5" x14ac:dyDescent="0.25">
      <c r="B44" s="29" t="s">
        <v>23</v>
      </c>
      <c r="C44" s="30"/>
      <c r="D44" s="31"/>
      <c r="E44" s="1"/>
    </row>
    <row r="45" spans="2:5" x14ac:dyDescent="0.25">
      <c r="B45" s="29" t="s">
        <v>24</v>
      </c>
      <c r="C45" s="30"/>
      <c r="D45" s="31"/>
      <c r="E45" s="1"/>
    </row>
    <row r="46" spans="2:5" x14ac:dyDescent="0.25">
      <c r="B46" s="29" t="s">
        <v>25</v>
      </c>
      <c r="C46" s="30"/>
      <c r="D46" s="31"/>
      <c r="E46" s="1"/>
    </row>
    <row r="47" spans="2:5" x14ac:dyDescent="0.25">
      <c r="B47" s="79" t="s">
        <v>9</v>
      </c>
      <c r="C47" s="80"/>
      <c r="D47" s="81"/>
      <c r="E47" s="1"/>
    </row>
    <row r="48" spans="2:5" x14ac:dyDescent="0.25">
      <c r="B48" s="29" t="s">
        <v>17</v>
      </c>
      <c r="C48" s="30"/>
      <c r="D48" s="31"/>
      <c r="E48" s="3"/>
    </row>
    <row r="49" spans="2:5" x14ac:dyDescent="0.25">
      <c r="B49" s="29" t="s">
        <v>18</v>
      </c>
      <c r="C49" s="30"/>
      <c r="D49" s="31"/>
      <c r="E49" s="3"/>
    </row>
    <row r="50" spans="2:5" ht="28.15" customHeight="1" x14ac:dyDescent="0.25">
      <c r="B50" s="79" t="s">
        <v>10</v>
      </c>
      <c r="C50" s="80"/>
      <c r="D50" s="81"/>
      <c r="E50" s="1"/>
    </row>
    <row r="51" spans="2:5" ht="15" customHeight="1" x14ac:dyDescent="0.25">
      <c r="B51" s="29" t="s">
        <v>15</v>
      </c>
      <c r="C51" s="30"/>
      <c r="D51" s="31"/>
      <c r="E51" s="1"/>
    </row>
    <row r="52" spans="2:5" ht="15" customHeight="1" thickBot="1" x14ac:dyDescent="0.3">
      <c r="B52" s="29" t="s">
        <v>16</v>
      </c>
      <c r="C52" s="30"/>
      <c r="D52" s="31"/>
      <c r="E52" s="3"/>
    </row>
    <row r="53" spans="2:5" ht="15.75" thickBot="1" x14ac:dyDescent="0.3">
      <c r="B53" s="76" t="s">
        <v>11</v>
      </c>
      <c r="C53" s="77"/>
      <c r="D53" s="78"/>
      <c r="E53" s="11">
        <f>SUM(E7:E52)</f>
        <v>20000</v>
      </c>
    </row>
    <row r="55" spans="2:5" x14ac:dyDescent="0.25">
      <c r="B55" s="17" t="s">
        <v>70</v>
      </c>
      <c r="C55" s="17" t="s">
        <v>68</v>
      </c>
      <c r="D55" s="18" t="s">
        <v>69</v>
      </c>
    </row>
    <row r="56" spans="2:5" x14ac:dyDescent="0.25">
      <c r="B56" s="10" t="s">
        <v>64</v>
      </c>
      <c r="C56" s="19">
        <f>_xlfn.XLOOKUP(B56,'DISTRIBUIÇÃO VALORES'!B:B,'DISTRIBUIÇÃO VALORES'!C:C)</f>
        <v>20000</v>
      </c>
      <c r="D56" s="15" t="str">
        <f>IF(C56=E53,"ok","não ok")</f>
        <v>ok</v>
      </c>
    </row>
    <row r="57" spans="2:5" x14ac:dyDescent="0.25">
      <c r="B57" s="10"/>
    </row>
    <row r="58" spans="2:5" ht="45" x14ac:dyDescent="0.25">
      <c r="B58" s="16" t="s">
        <v>67</v>
      </c>
    </row>
  </sheetData>
  <mergeCells count="14">
    <mergeCell ref="B14:D14"/>
    <mergeCell ref="B6:D6"/>
    <mergeCell ref="B7:D7"/>
    <mergeCell ref="B9:D9"/>
    <mergeCell ref="B12:D12"/>
    <mergeCell ref="B13:D13"/>
    <mergeCell ref="B53:D53"/>
    <mergeCell ref="B20:D20"/>
    <mergeCell ref="B22:D22"/>
    <mergeCell ref="B26:D26"/>
    <mergeCell ref="B33:D33"/>
    <mergeCell ref="B40:D40"/>
    <mergeCell ref="B47:D47"/>
    <mergeCell ref="B50:D50"/>
  </mergeCells>
  <pageMargins left="0.511811024" right="0.511811024" top="0.78740157499999996" bottom="0.78740157499999996" header="0.31496062000000002" footer="0.31496062000000002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8B3A316-4FC4-42AE-AA3A-5D22F141DC4B}">
          <x14:formula1>
            <xm:f>'DISTRIBUIÇÃO VALORES'!$B$3:$B$40</xm:f>
          </x14:formula1>
          <xm:sqref>B56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348F058D0E2C4B9D4899BFC63AFE0B" ma:contentTypeVersion="2" ma:contentTypeDescription="Crie um novo documento." ma:contentTypeScope="" ma:versionID="a54bfe40468db709beb52fdeb0d4c0a2">
  <xsd:schema xmlns:xsd="http://www.w3.org/2001/XMLSchema" xmlns:xs="http://www.w3.org/2001/XMLSchema" xmlns:p="http://schemas.microsoft.com/office/2006/metadata/properties" xmlns:ns2="234fed87-7c4f-4ace-8a89-3154715eb1ca" targetNamespace="http://schemas.microsoft.com/office/2006/metadata/properties" ma:root="true" ma:fieldsID="c75f62963e579aa0ae17169bb5c42a77" ns2:_="">
    <xsd:import namespace="234fed87-7c4f-4ace-8a89-3154715eb1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fed87-7c4f-4ace-8a89-3154715eb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8 H S a V l p Y w v C k A A A A 9 g A A A B I A H A B D b 2 5 m a W c v U G F j a 2 F n Z S 5 4 b W w g o h g A K K A U A A A A A A A A A A A A A A A A A A A A A A A A A A A A h Y 9 N D o I w G E S v Q r q n f 2 h i y E d J d C u J 0 c S 4 b W q F R i g E i u V u L j y S V x C j q D u X 8 + Y t Z u 7 X G 6 R D V Q Y X 3 X a m t g l i m K J A W 1 U f j c 0 T 1 L t T u E C p g I 1 U Z 5 n r Y J R t F w / d M U G F c 0 1 M i P c e + w j X b U 4 4 p Y w c s v V O F b q S 6 C O b / 3 J o b O e k V R o J 2 L / G C I 4 Z m 2 M + i z A F M k H I j P 0 K f N z 7 b H 8 g r P r S 9 a 0 W j Q u X W y B T B P L + I B 5 Q S w M E F A A C A A g A 8 H S a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B 0 m l Y o i k e 4 D g A A A B E A A A A T A B w A R m 9 y b X V s Y X M v U 2 V j d G l v b j E u b S C i G A A o o B Q A A A A A A A A A A A A A A A A A A A A A A A A A A A A r T k 0 u y c z P U w i G 0 I b W A F B L A Q I t A B Q A A g A I A P B 0 m l Z a W M L w p A A A A P Y A A A A S A A A A A A A A A A A A A A A A A A A A A A B D b 2 5 m a W c v U G F j a 2 F n Z S 5 4 b W x Q S w E C L Q A U A A I A C A D w d J p W D 8 r p q 6 Q A A A D p A A A A E w A A A A A A A A A A A A A A A A D w A A A A W 0 N v b n R l b n R f V H l w Z X N d L n h t b F B L A Q I t A B Q A A g A I A P B 0 m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Z 4 r i P 4 Z g P S K R t d e 4 6 T z 5 I A A A A A A I A A A A A A B B m A A A A A Q A A I A A A A E v m C r P 7 W A o V I 5 3 y 7 + M v e J 7 m m q z l Y V A x B 2 l P A p O O 2 a q c A A A A A A 6 A A A A A A g A A I A A A A G r W x f + 2 9 4 s X K d 0 6 g 0 h X B 9 s i j N X n s M T W V C v h G + K 1 + f + Z U A A A A H N s O 4 s v y v 3 1 9 n d v J 0 3 L i G 0 Y i C i 3 s Z 6 f 2 4 w f N r l 0 / j Q W h p F o i Z + L X 3 Y h U 1 6 e F t f + f 2 N Z c / x o t 6 L N q w I x C 6 5 l T t 6 Z c 8 Z b 7 e D F G k + L t q l d M L 1 x Q A A A A E i 0 A q e X W B 3 n 2 m 6 2 3 T 5 c 6 + k S 2 Z x F a M 7 g K E s Q T n E K k Z N P 5 I 2 e f d k o n Y u p / A + N f H J n t 2 3 5 n Z S B Y Z J l R A 9 o 6 R 4 U x k A = < / D a t a M a s h u p > 
</file>

<file path=customXml/itemProps1.xml><?xml version="1.0" encoding="utf-8"?>
<ds:datastoreItem xmlns:ds="http://schemas.openxmlformats.org/officeDocument/2006/customXml" ds:itemID="{133BA05E-3B9B-4F06-8811-979F0267C4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C453B2-D54A-4E9A-AFD7-8014B5627ED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34fed87-7c4f-4ace-8a89-3154715eb1ca"/>
  </ds:schemaRefs>
</ds:datastoreItem>
</file>

<file path=customXml/itemProps3.xml><?xml version="1.0" encoding="utf-8"?>
<ds:datastoreItem xmlns:ds="http://schemas.openxmlformats.org/officeDocument/2006/customXml" ds:itemID="{EB73AF0D-6452-4BE2-929D-3DED3E5F8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fed87-7c4f-4ace-8a89-3154715eb1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AA1CE9D-4377-44E6-BA9C-C67D66A7F0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PROAP 23</vt:lpstr>
      <vt:lpstr>DISTRIBUIÇÃO VALORES</vt:lpstr>
      <vt:lpstr>VALORES ATIVIDADES</vt:lpstr>
      <vt:lpstr>Planilha6</vt:lpstr>
      <vt:lpstr>Planilha7</vt:lpstr>
      <vt:lpstr>Planilha1</vt:lpstr>
      <vt:lpstr>Planilha4</vt:lpstr>
      <vt:lpstr>Plan2</vt:lpstr>
      <vt:lpstr>'DISTRIBUIÇÃO VALORES'!Area_de_impressao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Tarcísio Teixeira Alves Júnior</dc:creator>
  <cp:keywords/>
  <dc:description/>
  <cp:lastModifiedBy>FABIANO YAMAMURA</cp:lastModifiedBy>
  <cp:revision/>
  <cp:lastPrinted>2023-04-26T14:19:41Z</cp:lastPrinted>
  <dcterms:created xsi:type="dcterms:W3CDTF">2015-03-03T14:16:03Z</dcterms:created>
  <dcterms:modified xsi:type="dcterms:W3CDTF">2023-04-28T14:30:22Z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0x01010025348F058D0E2C4B9D4899BFC63AFE0B</vt:lpwstr>
  </property>
</Properties>
</file>